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UPERDISK\superatelier\000_Sutaze\S_027_JanikovDvorMIB\03_Sutaz\_Export\2_Cast\"/>
    </mc:Choice>
  </mc:AlternateContent>
  <xr:revisionPtr revIDLastSave="0" documentId="13_ncr:1_{2681B66A-569B-4A73-95AF-378A58BD67DA}" xr6:coauthVersionLast="47" xr6:coauthVersionMax="47" xr10:uidLastSave="{00000000-0000-0000-0000-000000000000}"/>
  <bookViews>
    <workbookView xWindow="4845" yWindow="1860" windowWidth="21600" windowHeight="11385" xr2:uid="{AFD8E023-B3C3-4330-8B4F-065C0B5A73BC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3" i="1" l="1"/>
  <c r="D53" i="1"/>
  <c r="D23" i="1"/>
  <c r="L10" i="1"/>
  <c r="C78" i="1"/>
  <c r="C83" i="1"/>
  <c r="C87" i="1"/>
  <c r="D60" i="1"/>
  <c r="E59" i="1" s="1"/>
  <c r="D30" i="1"/>
  <c r="J17" i="1"/>
  <c r="J11" i="1"/>
  <c r="J10" i="1"/>
  <c r="D17" i="1"/>
  <c r="L11" i="1" l="1"/>
  <c r="C90" i="1"/>
  <c r="E77" i="1" s="1"/>
  <c r="E58" i="1"/>
  <c r="E56" i="1"/>
  <c r="E57" i="1"/>
  <c r="D47" i="1"/>
  <c r="D42" i="1"/>
  <c r="D29" i="1"/>
  <c r="D7" i="1"/>
  <c r="E83" i="1" l="1"/>
  <c r="L8" i="1"/>
  <c r="K16" i="1" s="1"/>
  <c r="E87" i="1"/>
  <c r="E78" i="1"/>
  <c r="E60" i="1"/>
  <c r="E26" i="1"/>
  <c r="E28" i="1"/>
  <c r="E27" i="1"/>
  <c r="E90" i="1" l="1"/>
  <c r="K17" i="1"/>
  <c r="E29" i="1"/>
</calcChain>
</file>

<file path=xl/sharedStrings.xml><?xml version="1.0" encoding="utf-8"?>
<sst xmlns="http://schemas.openxmlformats.org/spreadsheetml/2006/main" count="171" uniqueCount="90">
  <si>
    <t>m3</t>
  </si>
  <si>
    <t>m2</t>
  </si>
  <si>
    <t xml:space="preserve">počet </t>
  </si>
  <si>
    <t xml:space="preserve">jednotka </t>
  </si>
  <si>
    <t>hrubá podlažná plocha</t>
  </si>
  <si>
    <t xml:space="preserve">podzemná </t>
  </si>
  <si>
    <t xml:space="preserve">nadzemná </t>
  </si>
  <si>
    <t xml:space="preserve">celkový </t>
  </si>
  <si>
    <t xml:space="preserve">hrubá podlažná plocha podľa funkcie </t>
  </si>
  <si>
    <t xml:space="preserve">komunikácie </t>
  </si>
  <si>
    <t xml:space="preserve">spoločné priestory </t>
  </si>
  <si>
    <t xml:space="preserve">obostavaný priestor </t>
  </si>
  <si>
    <t xml:space="preserve">podzemný </t>
  </si>
  <si>
    <t xml:space="preserve">nadzemný </t>
  </si>
  <si>
    <t xml:space="preserve">Zastavaná plocha </t>
  </si>
  <si>
    <t xml:space="preserve">Spevnené plochy </t>
  </si>
  <si>
    <t xml:space="preserve">Nespevnené plochy </t>
  </si>
  <si>
    <t xml:space="preserve">Ucelená plocha  zelene </t>
  </si>
  <si>
    <t xml:space="preserve">CELKOM </t>
  </si>
  <si>
    <t>INDEX %</t>
  </si>
  <si>
    <t>1kk</t>
  </si>
  <si>
    <t>2kk</t>
  </si>
  <si>
    <t>3kk</t>
  </si>
  <si>
    <t xml:space="preserve">BYTOVÉ JEDNOTKY </t>
  </si>
  <si>
    <t xml:space="preserve">Parkovací dom </t>
  </si>
  <si>
    <t xml:space="preserve">parkovanie </t>
  </si>
  <si>
    <t xml:space="preserve">podlahová plocha všetkých bytov </t>
  </si>
  <si>
    <t>celkom</t>
  </si>
  <si>
    <t xml:space="preserve">byty + balkóny a loggie </t>
  </si>
  <si>
    <t xml:space="preserve">plocha fasády vrátane strechy </t>
  </si>
  <si>
    <r>
      <t xml:space="preserve">počet bytov - </t>
    </r>
    <r>
      <rPr>
        <sz val="10"/>
        <rFont val="Arial"/>
        <family val="2"/>
        <charset val="238"/>
      </rPr>
      <t xml:space="preserve">čistá užitková plocha bytov vrátane balkónov a logii </t>
    </r>
  </si>
  <si>
    <t xml:space="preserve">plocha strechy </t>
  </si>
  <si>
    <t xml:space="preserve">plocha fasád bez okien a presklených plôch </t>
  </si>
  <si>
    <t>plocha okien a presklenných p.</t>
  </si>
  <si>
    <t>celkovo</t>
  </si>
  <si>
    <t xml:space="preserve">priemerná podlahová plocha bytov </t>
  </si>
  <si>
    <t>10 106 m2</t>
  </si>
  <si>
    <t xml:space="preserve">Plocha funkčného územia </t>
  </si>
  <si>
    <t xml:space="preserve">Zariadenie oparovateľskej služby </t>
  </si>
  <si>
    <t>L 201</t>
  </si>
  <si>
    <t>výmera funkčnej plochy</t>
  </si>
  <si>
    <t>V zmysle UPN</t>
  </si>
  <si>
    <t xml:space="preserve">koeficient </t>
  </si>
  <si>
    <t xml:space="preserve">index podlažných plôch </t>
  </si>
  <si>
    <t xml:space="preserve">index zastavanaj plochy </t>
  </si>
  <si>
    <t>koeficient zelene</t>
  </si>
  <si>
    <t xml:space="preserve">bývanie </t>
  </si>
  <si>
    <t>max. 30%</t>
  </si>
  <si>
    <t>občianska vybavenosť</t>
  </si>
  <si>
    <t>min. 70%</t>
  </si>
  <si>
    <t>čistá podlažná plocha bytov</t>
  </si>
  <si>
    <t>škôlka</t>
  </si>
  <si>
    <t xml:space="preserve">celková </t>
  </si>
  <si>
    <t xml:space="preserve">čistá podlažná plocha tried </t>
  </si>
  <si>
    <t>retail</t>
  </si>
  <si>
    <t>balkóny</t>
  </si>
  <si>
    <t>komunitná terasa</t>
  </si>
  <si>
    <t xml:space="preserve"> </t>
  </si>
  <si>
    <t>Plocha balkónov obklad</t>
  </si>
  <si>
    <t xml:space="preserve">byty </t>
  </si>
  <si>
    <t>NÁVRH</t>
  </si>
  <si>
    <t>HPP</t>
  </si>
  <si>
    <t>ZP</t>
  </si>
  <si>
    <t>KZ</t>
  </si>
  <si>
    <t>Bytový dom / + ďalšia prevádzka (škôlka a retail)</t>
  </si>
  <si>
    <t>zarátané v bytovom dome</t>
  </si>
  <si>
    <t>PARKOVACIE MIESTA</t>
  </si>
  <si>
    <t>počet parkovacích miest</t>
  </si>
  <si>
    <t>základné</t>
  </si>
  <si>
    <t>stanice elektromobily</t>
  </si>
  <si>
    <t>imobilný</t>
  </si>
  <si>
    <t>rodiny s detmi</t>
  </si>
  <si>
    <t>pm</t>
  </si>
  <si>
    <t>Ostatné plochy zelene</t>
  </si>
  <si>
    <t xml:space="preserve">Plochy  zelene </t>
  </si>
  <si>
    <t>cestné komunikácie</t>
  </si>
  <si>
    <t>detské ihrisko</t>
  </si>
  <si>
    <t>drevené terasy</t>
  </si>
  <si>
    <t>vodné plochy</t>
  </si>
  <si>
    <t>štrkové povrchy</t>
  </si>
  <si>
    <t>mlatové povrchy</t>
  </si>
  <si>
    <t>chodníky - dlažba</t>
  </si>
  <si>
    <t>plocha fasády</t>
  </si>
  <si>
    <t>plocha fasády (dom1)</t>
  </si>
  <si>
    <t>plocha presklených častí(dom1)</t>
  </si>
  <si>
    <t>plocha fasády (dom2)</t>
  </si>
  <si>
    <t>plocha presklených častí(dom2)</t>
  </si>
  <si>
    <t>plocha strechy</t>
  </si>
  <si>
    <t>plocha prestrešenia</t>
  </si>
  <si>
    <t>plocha okien a presklených 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</si>
</sst>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\ %"/>
    <numFmt numFmtId="165" formatCode="_-* #,##0\ _€_-;\-* #,##0\ _€_-;_-* &quot;-&quot;??\ _€_-;_-@_-"/>
    <numFmt numFmtId="166" formatCode="0.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1"/>
    </font>
    <font>
      <b/>
      <sz val="11"/>
      <color indexed="8"/>
      <name val="Calibri"/>
      <family val="2"/>
      <charset val="1"/>
    </font>
    <font>
      <sz val="11"/>
      <color indexed="8"/>
      <name val="Calibri"/>
      <family val="2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i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43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3"/>
        <bgColor indexed="47"/>
      </patternFill>
    </fill>
    <fill>
      <patternFill patternType="solid">
        <fgColor indexed="47"/>
        <bgColor indexed="43"/>
      </patternFill>
    </fill>
    <fill>
      <patternFill patternType="solid">
        <fgColor theme="5" tint="0.59999389629810485"/>
        <bgColor indexed="47"/>
      </patternFill>
    </fill>
    <fill>
      <patternFill patternType="solid">
        <fgColor theme="5" tint="0.39997558519241921"/>
        <bgColor indexed="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3"/>
      </patternFill>
    </fill>
  </fills>
  <borders count="6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6">
    <xf numFmtId="0" fontId="0" fillId="0" borderId="0" xfId="0"/>
    <xf numFmtId="0" fontId="0" fillId="3" borderId="3" xfId="0" applyFill="1" applyBorder="1"/>
    <xf numFmtId="2" fontId="0" fillId="0" borderId="3" xfId="0" applyNumberFormat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0" fontId="5" fillId="4" borderId="1" xfId="0" applyFont="1" applyFill="1" applyBorder="1"/>
    <xf numFmtId="164" fontId="3" fillId="4" borderId="1" xfId="0" applyNumberFormat="1" applyFont="1" applyFill="1" applyBorder="1" applyAlignment="1">
      <alignment horizontal="center"/>
    </xf>
    <xf numFmtId="0" fontId="5" fillId="5" borderId="1" xfId="0" applyFont="1" applyFill="1" applyBorder="1"/>
    <xf numFmtId="164" fontId="3" fillId="5" borderId="1" xfId="0" applyNumberFormat="1" applyFont="1" applyFill="1" applyBorder="1" applyAlignment="1">
      <alignment horizontal="center"/>
    </xf>
    <xf numFmtId="0" fontId="5" fillId="6" borderId="1" xfId="0" applyFont="1" applyFill="1" applyBorder="1"/>
    <xf numFmtId="0" fontId="5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0" fillId="0" borderId="0" xfId="0" applyBorder="1"/>
    <xf numFmtId="0" fontId="0" fillId="0" borderId="9" xfId="0" applyBorder="1"/>
    <xf numFmtId="0" fontId="2" fillId="0" borderId="8" xfId="0" applyFont="1" applyBorder="1"/>
    <xf numFmtId="0" fontId="2" fillId="0" borderId="10" xfId="0" applyFont="1" applyBorder="1"/>
    <xf numFmtId="0" fontId="3" fillId="2" borderId="15" xfId="0" applyFont="1" applyFill="1" applyBorder="1"/>
    <xf numFmtId="0" fontId="3" fillId="0" borderId="1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3" borderId="33" xfId="0" applyFill="1" applyBorder="1"/>
    <xf numFmtId="0" fontId="0" fillId="0" borderId="0" xfId="0" applyFill="1" applyBorder="1"/>
    <xf numFmtId="0" fontId="0" fillId="0" borderId="11" xfId="0" applyFill="1" applyBorder="1"/>
    <xf numFmtId="0" fontId="0" fillId="0" borderId="13" xfId="0" applyBorder="1" applyAlignment="1">
      <alignment horizontal="center" vertical="center"/>
    </xf>
    <xf numFmtId="0" fontId="0" fillId="0" borderId="6" xfId="0" applyFill="1" applyBorder="1"/>
    <xf numFmtId="0" fontId="0" fillId="0" borderId="9" xfId="0" applyBorder="1" applyAlignment="1">
      <alignment horizontal="center" vertical="center"/>
    </xf>
    <xf numFmtId="165" fontId="9" fillId="0" borderId="34" xfId="2" applyNumberFormat="1" applyFont="1" applyBorder="1"/>
    <xf numFmtId="165" fontId="9" fillId="0" borderId="0" xfId="2" applyNumberFormat="1" applyFont="1" applyBorder="1"/>
    <xf numFmtId="0" fontId="10" fillId="0" borderId="35" xfId="0" applyFont="1" applyBorder="1" applyAlignment="1">
      <alignment horizontal="center"/>
    </xf>
    <xf numFmtId="0" fontId="8" fillId="0" borderId="5" xfId="0" applyFont="1" applyBorder="1"/>
    <xf numFmtId="0" fontId="9" fillId="0" borderId="36" xfId="0" applyFont="1" applyBorder="1"/>
    <xf numFmtId="0" fontId="9" fillId="0" borderId="8" xfId="0" applyFont="1" applyBorder="1"/>
    <xf numFmtId="0" fontId="8" fillId="0" borderId="8" xfId="0" applyFont="1" applyBorder="1"/>
    <xf numFmtId="0" fontId="10" fillId="0" borderId="0" xfId="0" applyFont="1" applyBorder="1"/>
    <xf numFmtId="0" fontId="8" fillId="0" borderId="37" xfId="0" applyFont="1" applyBorder="1"/>
    <xf numFmtId="0" fontId="0" fillId="0" borderId="0" xfId="0" applyBorder="1" applyAlignment="1">
      <alignment horizontal="right"/>
    </xf>
    <xf numFmtId="0" fontId="0" fillId="0" borderId="10" xfId="0" applyBorder="1"/>
    <xf numFmtId="0" fontId="0" fillId="0" borderId="11" xfId="0" applyBorder="1" applyAlignment="1">
      <alignment horizontal="right"/>
    </xf>
    <xf numFmtId="0" fontId="0" fillId="0" borderId="11" xfId="0" applyBorder="1"/>
    <xf numFmtId="0" fontId="0" fillId="0" borderId="0" xfId="0" applyBorder="1" applyAlignment="1">
      <alignment vertical="top" wrapText="1"/>
    </xf>
    <xf numFmtId="0" fontId="0" fillId="3" borderId="3" xfId="0" applyFill="1" applyBorder="1" applyAlignment="1"/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6" fontId="11" fillId="0" borderId="21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3" borderId="3" xfId="0" applyFont="1" applyFill="1" applyBorder="1"/>
    <xf numFmtId="0" fontId="12" fillId="3" borderId="33" xfId="0" applyFont="1" applyFill="1" applyBorder="1"/>
    <xf numFmtId="0" fontId="0" fillId="3" borderId="3" xfId="0" applyFill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166" fontId="1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3" borderId="24" xfId="0" applyFill="1" applyBorder="1"/>
    <xf numFmtId="0" fontId="0" fillId="0" borderId="7" xfId="0" applyBorder="1" applyAlignment="1">
      <alignment horizontal="center" vertical="center"/>
    </xf>
    <xf numFmtId="0" fontId="0" fillId="3" borderId="12" xfId="0" applyFill="1" applyBorder="1" applyAlignment="1"/>
    <xf numFmtId="0" fontId="9" fillId="0" borderId="0" xfId="0" applyFont="1"/>
    <xf numFmtId="2" fontId="12" fillId="3" borderId="3" xfId="1" applyNumberFormat="1" applyFont="1" applyFill="1" applyBorder="1" applyAlignment="1">
      <alignment horizontal="center" vertical="center"/>
    </xf>
    <xf numFmtId="0" fontId="9" fillId="0" borderId="0" xfId="0" applyFont="1" applyBorder="1"/>
    <xf numFmtId="3" fontId="0" fillId="0" borderId="0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9" fillId="0" borderId="40" xfId="0" applyFont="1" applyBorder="1"/>
    <xf numFmtId="0" fontId="2" fillId="0" borderId="8" xfId="0" applyFont="1" applyFill="1" applyBorder="1"/>
    <xf numFmtId="0" fontId="0" fillId="0" borderId="8" xfId="0" applyFill="1" applyBorder="1"/>
    <xf numFmtId="0" fontId="2" fillId="0" borderId="41" xfId="0" applyFont="1" applyBorder="1"/>
    <xf numFmtId="0" fontId="0" fillId="0" borderId="42" xfId="0" applyBorder="1"/>
    <xf numFmtId="0" fontId="0" fillId="0" borderId="41" xfId="0" applyBorder="1"/>
    <xf numFmtId="0" fontId="0" fillId="0" borderId="42" xfId="0" applyFill="1" applyBorder="1"/>
    <xf numFmtId="0" fontId="0" fillId="0" borderId="4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2" fillId="0" borderId="8" xfId="0" applyFont="1" applyBorder="1"/>
    <xf numFmtId="0" fontId="12" fillId="0" borderId="0" xfId="0" applyFont="1" applyBorder="1"/>
    <xf numFmtId="0" fontId="12" fillId="0" borderId="9" xfId="0" applyFont="1" applyBorder="1"/>
    <xf numFmtId="0" fontId="13" fillId="2" borderId="16" xfId="0" applyFont="1" applyFill="1" applyBorder="1" applyAlignment="1">
      <alignment horizontal="left"/>
    </xf>
    <xf numFmtId="0" fontId="11" fillId="2" borderId="17" xfId="0" applyFont="1" applyFill="1" applyBorder="1" applyAlignment="1">
      <alignment horizontal="center"/>
    </xf>
    <xf numFmtId="0" fontId="14" fillId="0" borderId="11" xfId="0" applyFont="1" applyBorder="1" applyAlignment="1">
      <alignment vertical="top" wrapText="1"/>
    </xf>
    <xf numFmtId="0" fontId="14" fillId="0" borderId="0" xfId="0" applyFont="1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12" fillId="3" borderId="52" xfId="0" applyFont="1" applyFill="1" applyBorder="1"/>
    <xf numFmtId="0" fontId="12" fillId="3" borderId="53" xfId="0" applyFont="1" applyFill="1" applyBorder="1"/>
    <xf numFmtId="10" fontId="12" fillId="3" borderId="52" xfId="0" applyNumberFormat="1" applyFont="1" applyFill="1" applyBorder="1"/>
    <xf numFmtId="10" fontId="12" fillId="3" borderId="54" xfId="0" applyNumberFormat="1" applyFont="1" applyFill="1" applyBorder="1"/>
    <xf numFmtId="0" fontId="12" fillId="3" borderId="55" xfId="0" applyFont="1" applyFill="1" applyBorder="1"/>
    <xf numFmtId="0" fontId="3" fillId="0" borderId="56" xfId="0" applyFont="1" applyFill="1" applyBorder="1" applyAlignment="1">
      <alignment horizontal="center"/>
    </xf>
    <xf numFmtId="0" fontId="5" fillId="7" borderId="1" xfId="0" applyFont="1" applyFill="1" applyBorder="1"/>
    <xf numFmtId="0" fontId="5" fillId="8" borderId="1" xfId="0" applyFont="1" applyFill="1" applyBorder="1"/>
    <xf numFmtId="0" fontId="5" fillId="0" borderId="21" xfId="0" applyFont="1" applyBorder="1"/>
    <xf numFmtId="0" fontId="11" fillId="0" borderId="58" xfId="0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0" fillId="0" borderId="59" xfId="0" applyBorder="1"/>
    <xf numFmtId="2" fontId="0" fillId="3" borderId="33" xfId="0" applyNumberFormat="1" applyFill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0" fontId="0" fillId="0" borderId="60" xfId="0" applyBorder="1"/>
    <xf numFmtId="0" fontId="12" fillId="0" borderId="26" xfId="0" applyFont="1" applyBorder="1"/>
    <xf numFmtId="0" fontId="15" fillId="0" borderId="26" xfId="0" applyFont="1" applyBorder="1"/>
    <xf numFmtId="2" fontId="12" fillId="3" borderId="3" xfId="0" applyNumberFormat="1" applyFont="1" applyFill="1" applyBorder="1" applyAlignment="1">
      <alignment horizontal="center" vertical="center"/>
    </xf>
    <xf numFmtId="0" fontId="12" fillId="0" borderId="28" xfId="0" applyFont="1" applyBorder="1"/>
    <xf numFmtId="2" fontId="12" fillId="0" borderId="12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10" fontId="12" fillId="0" borderId="27" xfId="0" applyNumberFormat="1" applyFont="1" applyBorder="1" applyAlignment="1">
      <alignment horizontal="center"/>
    </xf>
    <xf numFmtId="10" fontId="12" fillId="0" borderId="29" xfId="0" applyNumberFormat="1" applyFont="1" applyBorder="1" applyAlignment="1">
      <alignment horizontal="center"/>
    </xf>
    <xf numFmtId="2" fontId="12" fillId="3" borderId="53" xfId="0" applyNumberFormat="1" applyFont="1" applyFill="1" applyBorder="1"/>
    <xf numFmtId="0" fontId="15" fillId="3" borderId="3" xfId="0" applyFont="1" applyFill="1" applyBorder="1"/>
    <xf numFmtId="0" fontId="12" fillId="3" borderId="12" xfId="0" applyFont="1" applyFill="1" applyBorder="1"/>
    <xf numFmtId="0" fontId="0" fillId="3" borderId="61" xfId="0" applyFill="1" applyBorder="1"/>
    <xf numFmtId="0" fontId="2" fillId="0" borderId="41" xfId="0" applyFont="1" applyFill="1" applyBorder="1"/>
    <xf numFmtId="0" fontId="0" fillId="0" borderId="41" xfId="0" applyFill="1" applyBorder="1"/>
    <xf numFmtId="0" fontId="0" fillId="0" borderId="10" xfId="0" applyFill="1" applyBorder="1"/>
    <xf numFmtId="0" fontId="15" fillId="3" borderId="12" xfId="0" applyFont="1" applyFill="1" applyBorder="1"/>
    <xf numFmtId="0" fontId="0" fillId="0" borderId="47" xfId="0" applyFill="1" applyBorder="1"/>
    <xf numFmtId="0" fontId="0" fillId="0" borderId="49" xfId="0" applyBorder="1" applyAlignment="1">
      <alignment horizontal="center" vertical="center"/>
    </xf>
    <xf numFmtId="0" fontId="12" fillId="0" borderId="48" xfId="0" applyFont="1" applyFill="1" applyBorder="1"/>
    <xf numFmtId="0" fontId="12" fillId="3" borderId="62" xfId="0" applyFont="1" applyFill="1" applyBorder="1"/>
    <xf numFmtId="0" fontId="15" fillId="3" borderId="24" xfId="0" applyFont="1" applyFill="1" applyBorder="1"/>
    <xf numFmtId="0" fontId="12" fillId="0" borderId="5" xfId="0" applyFont="1" applyFill="1" applyBorder="1"/>
    <xf numFmtId="0" fontId="0" fillId="0" borderId="42" xfId="0" applyFill="1" applyBorder="1" applyAlignment="1">
      <alignment horizontal="left" vertical="top" wrapText="1"/>
    </xf>
    <xf numFmtId="0" fontId="2" fillId="0" borderId="43" xfId="0" applyFont="1" applyFill="1" applyBorder="1"/>
    <xf numFmtId="0" fontId="12" fillId="0" borderId="44" xfId="0" applyFont="1" applyFill="1" applyBorder="1"/>
    <xf numFmtId="0" fontId="2" fillId="0" borderId="8" xfId="0" applyFont="1" applyBorder="1" applyAlignment="1">
      <alignment horizontal="left" vertical="top" wrapText="1"/>
    </xf>
    <xf numFmtId="0" fontId="2" fillId="0" borderId="41" xfId="0" applyFont="1" applyBorder="1" applyAlignment="1">
      <alignment horizontal="left" vertical="top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left" vertical="top" wrapText="1"/>
    </xf>
    <xf numFmtId="0" fontId="0" fillId="0" borderId="4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right"/>
    </xf>
    <xf numFmtId="0" fontId="0" fillId="0" borderId="46" xfId="0" applyBorder="1" applyAlignment="1">
      <alignment horizontal="center" vertical="center"/>
    </xf>
    <xf numFmtId="0" fontId="6" fillId="0" borderId="57" xfId="0" applyFont="1" applyBorder="1" applyAlignment="1">
      <alignment horizontal="left" vertical="top" wrapText="1"/>
    </xf>
    <xf numFmtId="0" fontId="2" fillId="9" borderId="47" xfId="0" applyFont="1" applyFill="1" applyBorder="1"/>
    <xf numFmtId="0" fontId="0" fillId="9" borderId="48" xfId="0" applyFont="1" applyFill="1" applyBorder="1"/>
    <xf numFmtId="0" fontId="0" fillId="9" borderId="49" xfId="0" applyFont="1" applyFill="1" applyBorder="1"/>
    <xf numFmtId="0" fontId="12" fillId="9" borderId="38" xfId="0" applyFont="1" applyFill="1" applyBorder="1"/>
    <xf numFmtId="0" fontId="12" fillId="9" borderId="39" xfId="0" applyFont="1" applyFill="1" applyBorder="1"/>
    <xf numFmtId="0" fontId="16" fillId="10" borderId="14" xfId="0" applyFont="1" applyFill="1" applyBorder="1"/>
    <xf numFmtId="0" fontId="2" fillId="9" borderId="5" xfId="0" applyFont="1" applyFill="1" applyBorder="1"/>
    <xf numFmtId="0" fontId="12" fillId="9" borderId="23" xfId="0" applyFont="1" applyFill="1" applyBorder="1"/>
    <xf numFmtId="0" fontId="12" fillId="9" borderId="24" xfId="0" applyFont="1" applyFill="1" applyBorder="1" applyAlignment="1">
      <alignment horizontal="center"/>
    </xf>
    <xf numFmtId="0" fontId="15" fillId="9" borderId="24" xfId="0" applyFont="1" applyFill="1" applyBorder="1"/>
    <xf numFmtId="0" fontId="12" fillId="9" borderId="25" xfId="0" applyFont="1" applyFill="1" applyBorder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04AB1-B1EF-4FFA-A4D4-F2B853A27407}">
  <dimension ref="B2:L90"/>
  <sheetViews>
    <sheetView tabSelected="1" topLeftCell="A73" workbookViewId="0">
      <selection activeCell="H77" sqref="H77"/>
    </sheetView>
  </sheetViews>
  <sheetFormatPr defaultRowHeight="15" x14ac:dyDescent="0.25"/>
  <cols>
    <col min="2" max="2" width="30.5703125" customWidth="1"/>
    <col min="3" max="3" width="29.42578125" customWidth="1"/>
    <col min="4" max="4" width="12.42578125" customWidth="1"/>
    <col min="7" max="7" width="9.140625" customWidth="1"/>
    <col min="8" max="8" width="27.5703125" customWidth="1"/>
  </cols>
  <sheetData>
    <row r="2" spans="2:12" ht="15.75" thickBot="1" x14ac:dyDescent="0.3"/>
    <row r="3" spans="2:12" ht="17.25" thickTop="1" thickBot="1" x14ac:dyDescent="0.3">
      <c r="B3" s="145" t="s">
        <v>64</v>
      </c>
      <c r="C3" s="146"/>
      <c r="D3" s="146"/>
      <c r="E3" s="147"/>
      <c r="H3" s="38" t="s">
        <v>39</v>
      </c>
      <c r="I3" s="14"/>
      <c r="J3" s="14"/>
      <c r="K3" s="148" t="s">
        <v>60</v>
      </c>
      <c r="L3" s="149"/>
    </row>
    <row r="4" spans="2:12" x14ac:dyDescent="0.25">
      <c r="B4" s="78"/>
      <c r="C4" s="79"/>
      <c r="D4" s="79" t="s">
        <v>2</v>
      </c>
      <c r="E4" s="80" t="s">
        <v>3</v>
      </c>
      <c r="H4" s="39" t="s">
        <v>40</v>
      </c>
      <c r="I4" s="35">
        <v>10106</v>
      </c>
      <c r="J4" s="69"/>
      <c r="K4" s="85"/>
      <c r="L4" s="86"/>
    </row>
    <row r="5" spans="2:12" x14ac:dyDescent="0.25">
      <c r="B5" s="72" t="s">
        <v>4</v>
      </c>
      <c r="C5" s="73" t="s">
        <v>5</v>
      </c>
      <c r="D5" s="1">
        <v>0</v>
      </c>
      <c r="E5" s="76" t="s">
        <v>1</v>
      </c>
      <c r="H5" s="40"/>
      <c r="I5" s="36"/>
      <c r="J5" s="65"/>
      <c r="K5" s="87"/>
      <c r="L5" s="88"/>
    </row>
    <row r="6" spans="2:12" ht="15.75" x14ac:dyDescent="0.25">
      <c r="B6" s="74"/>
      <c r="C6" s="73" t="s">
        <v>6</v>
      </c>
      <c r="D6" s="1">
        <v>8474.4</v>
      </c>
      <c r="E6" s="76" t="s">
        <v>1</v>
      </c>
      <c r="H6" s="41" t="s">
        <v>41</v>
      </c>
      <c r="I6" s="42"/>
      <c r="J6" s="42"/>
      <c r="K6" s="87"/>
      <c r="L6" s="88"/>
    </row>
    <row r="7" spans="2:12" ht="15.75" x14ac:dyDescent="0.25">
      <c r="B7" s="74"/>
      <c r="C7" s="73" t="s">
        <v>7</v>
      </c>
      <c r="D7" s="54">
        <f>SUM(D5:D6)</f>
        <v>8474.4</v>
      </c>
      <c r="E7" s="76" t="s">
        <v>1</v>
      </c>
      <c r="H7" s="43"/>
      <c r="I7" s="37" t="s">
        <v>42</v>
      </c>
      <c r="J7" s="37" t="s">
        <v>1</v>
      </c>
      <c r="K7" s="87"/>
      <c r="L7" s="88"/>
    </row>
    <row r="8" spans="2:12" x14ac:dyDescent="0.25">
      <c r="B8" s="132" t="s">
        <v>8</v>
      </c>
      <c r="C8" s="73" t="s">
        <v>59</v>
      </c>
      <c r="D8" s="1">
        <v>5702.9</v>
      </c>
      <c r="E8" s="76" t="s">
        <v>1</v>
      </c>
      <c r="H8" s="16" t="s">
        <v>43</v>
      </c>
      <c r="I8" s="18">
        <v>3.3</v>
      </c>
      <c r="J8" s="66">
        <v>33350</v>
      </c>
      <c r="K8" s="89" t="s">
        <v>61</v>
      </c>
      <c r="L8" s="90">
        <f>D7+D42+D65</f>
        <v>25134.299999999996</v>
      </c>
    </row>
    <row r="9" spans="2:12" x14ac:dyDescent="0.25">
      <c r="B9" s="132"/>
      <c r="C9" s="75" t="s">
        <v>55</v>
      </c>
      <c r="D9" s="1">
        <v>410.6</v>
      </c>
      <c r="E9" s="76"/>
      <c r="H9" s="16"/>
      <c r="I9" s="18"/>
      <c r="J9" s="66"/>
      <c r="K9" s="89"/>
      <c r="L9" s="90"/>
    </row>
    <row r="10" spans="2:12" x14ac:dyDescent="0.25">
      <c r="B10" s="132"/>
      <c r="C10" s="73" t="s">
        <v>9</v>
      </c>
      <c r="D10" s="1">
        <v>1180</v>
      </c>
      <c r="E10" s="76" t="s">
        <v>1</v>
      </c>
      <c r="H10" s="16" t="s">
        <v>44</v>
      </c>
      <c r="I10" s="18">
        <v>0.3</v>
      </c>
      <c r="J10" s="67">
        <f>I10*I4</f>
        <v>3031.7999999999997</v>
      </c>
      <c r="K10" s="89" t="s">
        <v>62</v>
      </c>
      <c r="L10" s="114">
        <f>C77</f>
        <v>3031.9</v>
      </c>
    </row>
    <row r="11" spans="2:12" x14ac:dyDescent="0.25">
      <c r="B11" s="74"/>
      <c r="C11" s="73" t="s">
        <v>10</v>
      </c>
      <c r="D11" s="1">
        <v>233.5</v>
      </c>
      <c r="E11" s="76" t="s">
        <v>1</v>
      </c>
      <c r="H11" s="16" t="s">
        <v>45</v>
      </c>
      <c r="I11" s="18">
        <v>0.25</v>
      </c>
      <c r="J11" s="67">
        <f>I11*I4</f>
        <v>2526.5</v>
      </c>
      <c r="K11" s="89" t="s">
        <v>63</v>
      </c>
      <c r="L11" s="114">
        <f>C83+C87</f>
        <v>3550.8</v>
      </c>
    </row>
    <row r="12" spans="2:12" x14ac:dyDescent="0.25">
      <c r="B12" s="74"/>
      <c r="C12" s="75" t="s">
        <v>56</v>
      </c>
      <c r="D12" s="1">
        <v>156.30000000000001</v>
      </c>
      <c r="E12" s="76" t="s">
        <v>1</v>
      </c>
      <c r="H12" s="16"/>
      <c r="I12" s="18"/>
      <c r="J12" s="67"/>
      <c r="K12" s="87"/>
      <c r="L12" s="88"/>
    </row>
    <row r="13" spans="2:12" x14ac:dyDescent="0.25">
      <c r="B13" s="74"/>
      <c r="C13" s="75" t="s">
        <v>51</v>
      </c>
      <c r="D13" s="115">
        <v>919</v>
      </c>
      <c r="E13" s="76" t="s">
        <v>1</v>
      </c>
      <c r="H13" s="16"/>
      <c r="I13" s="18"/>
      <c r="J13" s="67"/>
      <c r="K13" s="87"/>
      <c r="L13" s="88"/>
    </row>
    <row r="14" spans="2:12" x14ac:dyDescent="0.25">
      <c r="B14" s="74"/>
      <c r="C14" s="75" t="s">
        <v>54</v>
      </c>
      <c r="D14" s="115">
        <v>157.5</v>
      </c>
      <c r="E14" s="76" t="s">
        <v>1</v>
      </c>
      <c r="H14" s="16"/>
      <c r="I14" s="18"/>
      <c r="J14" s="67"/>
      <c r="K14" s="87"/>
      <c r="L14" s="88"/>
    </row>
    <row r="15" spans="2:12" x14ac:dyDescent="0.25">
      <c r="B15" s="118" t="s">
        <v>11</v>
      </c>
      <c r="C15" s="75" t="s">
        <v>12</v>
      </c>
      <c r="D15" s="1">
        <v>0</v>
      </c>
      <c r="E15" s="76" t="s">
        <v>0</v>
      </c>
      <c r="H15" s="16"/>
      <c r="I15" s="18"/>
      <c r="J15" s="50"/>
      <c r="K15" s="87"/>
      <c r="L15" s="88"/>
    </row>
    <row r="16" spans="2:12" x14ac:dyDescent="0.25">
      <c r="B16" s="119"/>
      <c r="C16" s="75" t="s">
        <v>13</v>
      </c>
      <c r="D16" s="1">
        <v>26302.5</v>
      </c>
      <c r="E16" s="76" t="s">
        <v>0</v>
      </c>
      <c r="H16" s="16" t="s">
        <v>46</v>
      </c>
      <c r="I16" s="44" t="s">
        <v>47</v>
      </c>
      <c r="J16" s="66">
        <v>10005</v>
      </c>
      <c r="K16" s="91">
        <f>L16/L8</f>
        <v>0.29433881190246003</v>
      </c>
      <c r="L16" s="90">
        <v>7398</v>
      </c>
    </row>
    <row r="17" spans="2:12" ht="15.75" thickBot="1" x14ac:dyDescent="0.3">
      <c r="B17" s="74"/>
      <c r="C17" s="73" t="s">
        <v>7</v>
      </c>
      <c r="D17" s="55">
        <f>SUM(D15:D16)</f>
        <v>26302.5</v>
      </c>
      <c r="E17" s="76" t="s">
        <v>0</v>
      </c>
      <c r="H17" s="45" t="s">
        <v>48</v>
      </c>
      <c r="I17" s="46" t="s">
        <v>49</v>
      </c>
      <c r="J17" s="68">
        <f>J8-J16</f>
        <v>23345</v>
      </c>
      <c r="K17" s="92">
        <f>L17/L8</f>
        <v>0.70566118809754008</v>
      </c>
      <c r="L17" s="93">
        <v>17736.3</v>
      </c>
    </row>
    <row r="18" spans="2:12" x14ac:dyDescent="0.25">
      <c r="B18" s="118" t="s">
        <v>29</v>
      </c>
      <c r="C18" s="141" t="s">
        <v>32</v>
      </c>
      <c r="D18" s="142">
        <v>3256.4</v>
      </c>
      <c r="E18" s="143" t="s">
        <v>1</v>
      </c>
    </row>
    <row r="19" spans="2:12" x14ac:dyDescent="0.25">
      <c r="B19" s="118"/>
      <c r="C19" s="141"/>
      <c r="D19" s="142"/>
      <c r="E19" s="143"/>
    </row>
    <row r="20" spans="2:12" x14ac:dyDescent="0.25">
      <c r="B20" s="118"/>
      <c r="C20" s="128" t="s">
        <v>58</v>
      </c>
      <c r="D20" s="56">
        <v>1002</v>
      </c>
      <c r="E20" s="76" t="s">
        <v>1</v>
      </c>
    </row>
    <row r="21" spans="2:12" x14ac:dyDescent="0.25">
      <c r="B21" s="118"/>
      <c r="C21" s="75" t="s">
        <v>33</v>
      </c>
      <c r="D21" s="56">
        <v>2320</v>
      </c>
      <c r="E21" s="76" t="s">
        <v>1</v>
      </c>
    </row>
    <row r="22" spans="2:12" x14ac:dyDescent="0.25">
      <c r="B22" s="118"/>
      <c r="C22" s="75" t="s">
        <v>31</v>
      </c>
      <c r="D22" s="1">
        <v>738</v>
      </c>
      <c r="E22" s="76" t="s">
        <v>1</v>
      </c>
    </row>
    <row r="23" spans="2:12" ht="15.75" thickBot="1" x14ac:dyDescent="0.3">
      <c r="B23" s="129"/>
      <c r="C23" s="130" t="s">
        <v>34</v>
      </c>
      <c r="D23" s="116">
        <f>SUM(D18:D22)</f>
        <v>7316.4</v>
      </c>
      <c r="E23" s="77" t="s">
        <v>1</v>
      </c>
    </row>
    <row r="24" spans="2:12" ht="15.75" thickBot="1" x14ac:dyDescent="0.3">
      <c r="I24" t="s">
        <v>57</v>
      </c>
    </row>
    <row r="25" spans="2:12" ht="30" customHeight="1" x14ac:dyDescent="0.25">
      <c r="B25" s="150" t="s">
        <v>23</v>
      </c>
      <c r="C25" s="22"/>
      <c r="D25" s="81" t="s">
        <v>2</v>
      </c>
      <c r="E25" s="82" t="s">
        <v>19</v>
      </c>
      <c r="F25" s="133" t="s">
        <v>35</v>
      </c>
      <c r="G25" s="134"/>
    </row>
    <row r="26" spans="2:12" x14ac:dyDescent="0.25">
      <c r="B26" s="138" t="s">
        <v>30</v>
      </c>
      <c r="C26" s="4" t="s">
        <v>20</v>
      </c>
      <c r="D26" s="12">
        <v>24</v>
      </c>
      <c r="E26" s="5">
        <f>D26/D29</f>
        <v>0.23529411764705882</v>
      </c>
      <c r="F26" s="12">
        <v>36.799999999999997</v>
      </c>
      <c r="G26" s="23" t="s">
        <v>1</v>
      </c>
      <c r="H26" s="63"/>
    </row>
    <row r="27" spans="2:12" x14ac:dyDescent="0.25">
      <c r="B27" s="139"/>
      <c r="C27" s="6" t="s">
        <v>21</v>
      </c>
      <c r="D27" s="12">
        <v>51</v>
      </c>
      <c r="E27" s="7">
        <f>D27/D29</f>
        <v>0.5</v>
      </c>
      <c r="F27" s="12">
        <v>50.1</v>
      </c>
      <c r="G27" s="23" t="s">
        <v>1</v>
      </c>
      <c r="H27" s="63"/>
    </row>
    <row r="28" spans="2:12" x14ac:dyDescent="0.25">
      <c r="B28" s="139"/>
      <c r="C28" s="8" t="s">
        <v>22</v>
      </c>
      <c r="D28" s="13">
        <v>27</v>
      </c>
      <c r="E28" s="7">
        <f>D28/D29</f>
        <v>0.26470588235294118</v>
      </c>
      <c r="F28" s="12">
        <v>64.900000000000006</v>
      </c>
      <c r="G28" s="23" t="s">
        <v>1</v>
      </c>
      <c r="H28" s="63"/>
    </row>
    <row r="29" spans="2:12" x14ac:dyDescent="0.25">
      <c r="B29" s="140"/>
      <c r="C29" s="9" t="s">
        <v>27</v>
      </c>
      <c r="D29" s="53">
        <f>SUM(D26:D28)</f>
        <v>102</v>
      </c>
      <c r="E29" s="10">
        <f>SUM(E26:E28)</f>
        <v>1</v>
      </c>
      <c r="F29" s="11"/>
      <c r="G29" s="23"/>
    </row>
    <row r="30" spans="2:12" ht="15.75" thickBot="1" x14ac:dyDescent="0.3">
      <c r="B30" s="135" t="s">
        <v>26</v>
      </c>
      <c r="C30" s="136"/>
      <c r="D30" s="52">
        <f>SUM((D26*F26)+(D27*F27)+(D28*F28))</f>
        <v>5190.6000000000004</v>
      </c>
      <c r="E30" s="24" t="s">
        <v>1</v>
      </c>
      <c r="F30" s="25"/>
      <c r="G30" s="26"/>
    </row>
    <row r="31" spans="2:12" ht="15.75" thickBot="1" x14ac:dyDescent="0.3">
      <c r="B31" s="57"/>
      <c r="C31" s="57"/>
      <c r="D31" s="58"/>
      <c r="E31" s="59"/>
      <c r="F31" s="59"/>
      <c r="G31" s="59"/>
    </row>
    <row r="32" spans="2:12" x14ac:dyDescent="0.25">
      <c r="B32" s="151" t="s">
        <v>51</v>
      </c>
      <c r="C32" s="14"/>
      <c r="D32" s="60"/>
      <c r="E32" s="61"/>
      <c r="F32" s="59"/>
      <c r="G32" s="59"/>
    </row>
    <row r="33" spans="2:7" x14ac:dyDescent="0.25">
      <c r="B33" s="20" t="s">
        <v>4</v>
      </c>
      <c r="C33" s="84" t="s">
        <v>65</v>
      </c>
      <c r="D33" s="29"/>
      <c r="E33" s="51" t="s">
        <v>1</v>
      </c>
      <c r="F33" s="59"/>
      <c r="G33" s="59"/>
    </row>
    <row r="34" spans="2:7" x14ac:dyDescent="0.25">
      <c r="B34" s="20" t="s">
        <v>53</v>
      </c>
      <c r="C34" s="48" t="s">
        <v>52</v>
      </c>
      <c r="D34" s="49">
        <v>321</v>
      </c>
      <c r="E34" s="51" t="s">
        <v>1</v>
      </c>
      <c r="F34" s="59"/>
      <c r="G34" s="59"/>
    </row>
    <row r="35" spans="2:7" ht="15.75" thickBot="1" x14ac:dyDescent="0.3">
      <c r="B35" s="21" t="s">
        <v>11</v>
      </c>
      <c r="C35" s="83" t="s">
        <v>65</v>
      </c>
      <c r="D35" s="62"/>
      <c r="E35" s="32" t="s">
        <v>0</v>
      </c>
      <c r="F35" s="59"/>
      <c r="G35" s="59"/>
    </row>
    <row r="36" spans="2:7" x14ac:dyDescent="0.25">
      <c r="B36" s="57"/>
      <c r="C36" s="57"/>
      <c r="D36" s="58"/>
      <c r="E36" s="59"/>
      <c r="F36" s="59"/>
      <c r="G36" s="59"/>
    </row>
    <row r="37" spans="2:7" ht="15.75" thickBot="1" x14ac:dyDescent="0.3"/>
    <row r="38" spans="2:7" x14ac:dyDescent="0.25">
      <c r="B38" s="151" t="s">
        <v>24</v>
      </c>
      <c r="C38" s="14"/>
      <c r="D38" s="14"/>
      <c r="E38" s="15"/>
    </row>
    <row r="39" spans="2:7" x14ac:dyDescent="0.25">
      <c r="B39" s="16"/>
      <c r="C39" s="17"/>
      <c r="D39" s="18" t="s">
        <v>2</v>
      </c>
      <c r="E39" s="19" t="s">
        <v>3</v>
      </c>
    </row>
    <row r="40" spans="2:7" x14ac:dyDescent="0.25">
      <c r="B40" s="70" t="s">
        <v>4</v>
      </c>
      <c r="C40" s="30" t="s">
        <v>5</v>
      </c>
      <c r="D40" s="1">
        <v>0</v>
      </c>
      <c r="E40" s="34" t="s">
        <v>1</v>
      </c>
    </row>
    <row r="41" spans="2:7" x14ac:dyDescent="0.25">
      <c r="B41" s="71"/>
      <c r="C41" s="30" t="s">
        <v>6</v>
      </c>
      <c r="D41" s="1">
        <v>14499.8</v>
      </c>
      <c r="E41" s="34" t="s">
        <v>1</v>
      </c>
    </row>
    <row r="42" spans="2:7" x14ac:dyDescent="0.25">
      <c r="B42" s="71"/>
      <c r="C42" s="30" t="s">
        <v>7</v>
      </c>
      <c r="D42" s="54">
        <f>SUM(D40:D41)</f>
        <v>14499.8</v>
      </c>
      <c r="E42" s="34" t="s">
        <v>1</v>
      </c>
    </row>
    <row r="43" spans="2:7" ht="15" customHeight="1" x14ac:dyDescent="0.25">
      <c r="B43" s="137" t="s">
        <v>8</v>
      </c>
      <c r="C43" s="30" t="s">
        <v>25</v>
      </c>
      <c r="D43" s="54">
        <v>13727</v>
      </c>
      <c r="E43" s="34" t="s">
        <v>1</v>
      </c>
    </row>
    <row r="44" spans="2:7" ht="15" customHeight="1" x14ac:dyDescent="0.25">
      <c r="B44" s="137"/>
      <c r="C44" s="30" t="s">
        <v>54</v>
      </c>
      <c r="D44" s="54">
        <v>772.8</v>
      </c>
      <c r="E44" s="34" t="s">
        <v>1</v>
      </c>
    </row>
    <row r="45" spans="2:7" x14ac:dyDescent="0.25">
      <c r="B45" s="70" t="s">
        <v>11</v>
      </c>
      <c r="C45" s="30" t="s">
        <v>12</v>
      </c>
      <c r="D45" s="1">
        <v>0</v>
      </c>
      <c r="E45" s="34" t="s">
        <v>0</v>
      </c>
    </row>
    <row r="46" spans="2:7" x14ac:dyDescent="0.25">
      <c r="B46" s="71"/>
      <c r="C46" s="30" t="s">
        <v>13</v>
      </c>
      <c r="D46" s="1">
        <v>44385.9</v>
      </c>
      <c r="E46" s="34" t="s">
        <v>0</v>
      </c>
    </row>
    <row r="47" spans="2:7" ht="15.75" thickBot="1" x14ac:dyDescent="0.3">
      <c r="B47" s="71"/>
      <c r="C47" s="30" t="s">
        <v>7</v>
      </c>
      <c r="D47" s="55">
        <f>SUM(D45:D46)</f>
        <v>44385.9</v>
      </c>
      <c r="E47" s="51" t="s">
        <v>0</v>
      </c>
    </row>
    <row r="48" spans="2:7" x14ac:dyDescent="0.25">
      <c r="B48" s="127" t="s">
        <v>82</v>
      </c>
      <c r="C48" s="33" t="s">
        <v>83</v>
      </c>
      <c r="D48" s="126">
        <v>3275</v>
      </c>
      <c r="E48" s="61" t="s">
        <v>1</v>
      </c>
    </row>
    <row r="49" spans="2:7" x14ac:dyDescent="0.25">
      <c r="B49" s="71"/>
      <c r="C49" s="30" t="s">
        <v>84</v>
      </c>
      <c r="D49" s="115">
        <v>200</v>
      </c>
      <c r="E49" s="51" t="s">
        <v>1</v>
      </c>
    </row>
    <row r="50" spans="2:7" x14ac:dyDescent="0.25">
      <c r="B50" s="71"/>
      <c r="C50" s="30" t="s">
        <v>88</v>
      </c>
      <c r="D50" s="115">
        <v>840</v>
      </c>
      <c r="E50" s="51" t="s">
        <v>1</v>
      </c>
    </row>
    <row r="51" spans="2:7" x14ac:dyDescent="0.25">
      <c r="B51" s="71"/>
      <c r="C51" s="30" t="s">
        <v>85</v>
      </c>
      <c r="D51" s="115">
        <v>1539</v>
      </c>
      <c r="E51" s="51" t="s">
        <v>1</v>
      </c>
    </row>
    <row r="52" spans="2:7" ht="15.75" thickBot="1" x14ac:dyDescent="0.3">
      <c r="B52" s="120"/>
      <c r="C52" s="31" t="s">
        <v>86</v>
      </c>
      <c r="D52" s="121">
        <v>165.5</v>
      </c>
      <c r="E52" s="32" t="s">
        <v>1</v>
      </c>
    </row>
    <row r="53" spans="2:7" ht="15.75" thickBot="1" x14ac:dyDescent="0.3">
      <c r="B53" s="122"/>
      <c r="C53" s="124" t="s">
        <v>34</v>
      </c>
      <c r="D53" s="125">
        <f>SUM(D48:D52)</f>
        <v>6019.5</v>
      </c>
      <c r="E53" s="123" t="s">
        <v>1</v>
      </c>
    </row>
    <row r="54" spans="2:7" ht="15.75" thickBot="1" x14ac:dyDescent="0.3">
      <c r="B54" s="17"/>
      <c r="C54" s="18"/>
      <c r="D54" s="18"/>
      <c r="E54" s="50"/>
    </row>
    <row r="55" spans="2:7" x14ac:dyDescent="0.25">
      <c r="B55" s="150" t="s">
        <v>66</v>
      </c>
      <c r="C55" s="22"/>
      <c r="D55" s="81" t="s">
        <v>2</v>
      </c>
      <c r="E55" s="82" t="s">
        <v>19</v>
      </c>
      <c r="F55" s="133"/>
      <c r="G55" s="134"/>
    </row>
    <row r="56" spans="2:7" x14ac:dyDescent="0.25">
      <c r="B56" s="138" t="s">
        <v>67</v>
      </c>
      <c r="C56" s="4" t="s">
        <v>68</v>
      </c>
      <c r="D56" s="12">
        <v>243</v>
      </c>
      <c r="E56" s="5">
        <f>D56/D60</f>
        <v>0.49693251533742333</v>
      </c>
      <c r="F56" s="12"/>
      <c r="G56" s="23" t="s">
        <v>72</v>
      </c>
    </row>
    <row r="57" spans="2:7" x14ac:dyDescent="0.25">
      <c r="B57" s="139"/>
      <c r="C57" s="6" t="s">
        <v>69</v>
      </c>
      <c r="D57" s="12">
        <v>201</v>
      </c>
      <c r="E57" s="7">
        <f>D57/D60</f>
        <v>0.41104294478527609</v>
      </c>
      <c r="F57" s="12"/>
      <c r="G57" s="23" t="s">
        <v>72</v>
      </c>
    </row>
    <row r="58" spans="2:7" x14ac:dyDescent="0.25">
      <c r="B58" s="139"/>
      <c r="C58" s="95" t="s">
        <v>70</v>
      </c>
      <c r="D58" s="94">
        <v>20</v>
      </c>
      <c r="E58" s="7">
        <f>D58/D60</f>
        <v>4.0899795501022497E-2</v>
      </c>
      <c r="F58" s="12"/>
      <c r="G58" s="23" t="s">
        <v>72</v>
      </c>
    </row>
    <row r="59" spans="2:7" x14ac:dyDescent="0.25">
      <c r="B59" s="139"/>
      <c r="C59" s="96" t="s">
        <v>71</v>
      </c>
      <c r="D59" s="13">
        <v>25</v>
      </c>
      <c r="E59" s="7">
        <f>D59/D60</f>
        <v>5.112474437627812E-2</v>
      </c>
      <c r="F59" s="12"/>
      <c r="G59" s="23" t="s">
        <v>72</v>
      </c>
    </row>
    <row r="60" spans="2:7" ht="15.75" thickBot="1" x14ac:dyDescent="0.3">
      <c r="B60" s="144"/>
      <c r="C60" s="97" t="s">
        <v>27</v>
      </c>
      <c r="D60" s="98">
        <f>SUM(D56:D59)</f>
        <v>489</v>
      </c>
      <c r="E60" s="99">
        <f>SUM(E56:E59)</f>
        <v>1</v>
      </c>
      <c r="F60" s="100"/>
      <c r="G60" s="101" t="s">
        <v>72</v>
      </c>
    </row>
    <row r="61" spans="2:7" x14ac:dyDescent="0.25">
      <c r="B61" s="17"/>
      <c r="C61" s="18"/>
      <c r="D61" s="18"/>
      <c r="E61" s="50"/>
    </row>
    <row r="62" spans="2:7" ht="15.75" thickBot="1" x14ac:dyDescent="0.3">
      <c r="B62" s="17"/>
      <c r="C62" s="18"/>
      <c r="D62" s="30"/>
      <c r="E62" s="18"/>
    </row>
    <row r="63" spans="2:7" x14ac:dyDescent="0.25">
      <c r="B63" s="151" t="s">
        <v>38</v>
      </c>
      <c r="C63" s="14"/>
      <c r="D63" s="33"/>
      <c r="E63" s="15"/>
    </row>
    <row r="64" spans="2:7" x14ac:dyDescent="0.25">
      <c r="B64" s="16"/>
      <c r="C64" s="17"/>
      <c r="D64" s="18" t="s">
        <v>2</v>
      </c>
      <c r="E64" s="19" t="s">
        <v>3</v>
      </c>
    </row>
    <row r="65" spans="2:5" x14ac:dyDescent="0.25">
      <c r="B65" s="20" t="s">
        <v>4</v>
      </c>
      <c r="C65" s="18" t="s">
        <v>6</v>
      </c>
      <c r="D65" s="54">
        <v>2160.1</v>
      </c>
      <c r="E65" s="34" t="s">
        <v>1</v>
      </c>
    </row>
    <row r="66" spans="2:5" x14ac:dyDescent="0.25">
      <c r="B66" s="131" t="s">
        <v>50</v>
      </c>
      <c r="C66" s="18" t="s">
        <v>28</v>
      </c>
      <c r="D66" s="1">
        <v>962</v>
      </c>
      <c r="E66" s="34" t="s">
        <v>1</v>
      </c>
    </row>
    <row r="67" spans="2:5" x14ac:dyDescent="0.25">
      <c r="B67" s="131"/>
      <c r="C67" s="18"/>
      <c r="D67" s="29"/>
      <c r="E67" s="34" t="s">
        <v>1</v>
      </c>
    </row>
    <row r="68" spans="2:5" x14ac:dyDescent="0.25">
      <c r="B68" s="70" t="s">
        <v>11</v>
      </c>
      <c r="C68" s="30" t="s">
        <v>13</v>
      </c>
      <c r="D68" s="54">
        <v>7213</v>
      </c>
      <c r="E68" s="34" t="s">
        <v>0</v>
      </c>
    </row>
    <row r="69" spans="2:5" ht="15.75" thickBot="1" x14ac:dyDescent="0.3">
      <c r="B69" s="45"/>
      <c r="C69" s="47"/>
      <c r="D69" s="117"/>
      <c r="E69" s="32"/>
    </row>
    <row r="70" spans="2:5" x14ac:dyDescent="0.25">
      <c r="B70" s="127" t="s">
        <v>82</v>
      </c>
      <c r="C70" s="33" t="s">
        <v>82</v>
      </c>
      <c r="D70" s="126">
        <v>1134</v>
      </c>
      <c r="E70" s="61" t="s">
        <v>1</v>
      </c>
    </row>
    <row r="71" spans="2:5" x14ac:dyDescent="0.25">
      <c r="B71" s="71"/>
      <c r="C71" s="30" t="s">
        <v>89</v>
      </c>
      <c r="D71" s="115">
        <v>445</v>
      </c>
      <c r="E71" s="51" t="s">
        <v>1</v>
      </c>
    </row>
    <row r="72" spans="2:5" ht="15.75" thickBot="1" x14ac:dyDescent="0.3">
      <c r="B72" s="71"/>
      <c r="C72" s="30" t="s">
        <v>87</v>
      </c>
      <c r="D72" s="115">
        <v>540</v>
      </c>
      <c r="E72" s="51" t="s">
        <v>1</v>
      </c>
    </row>
    <row r="73" spans="2:5" ht="15.75" thickBot="1" x14ac:dyDescent="0.3">
      <c r="B73" s="122"/>
      <c r="C73" s="124" t="s">
        <v>34</v>
      </c>
      <c r="D73" s="125">
        <f>SUM(D70:D72)</f>
        <v>2119</v>
      </c>
      <c r="E73" s="123" t="s">
        <v>1</v>
      </c>
    </row>
    <row r="75" spans="2:5" ht="15.75" thickBot="1" x14ac:dyDescent="0.3"/>
    <row r="76" spans="2:5" x14ac:dyDescent="0.25">
      <c r="B76" s="152" t="s">
        <v>37</v>
      </c>
      <c r="C76" s="153" t="s">
        <v>36</v>
      </c>
      <c r="D76" s="154"/>
      <c r="E76" s="155" t="s">
        <v>19</v>
      </c>
    </row>
    <row r="77" spans="2:5" x14ac:dyDescent="0.25">
      <c r="B77" s="106" t="s">
        <v>14</v>
      </c>
      <c r="C77" s="64">
        <v>3031.9</v>
      </c>
      <c r="D77" s="2"/>
      <c r="E77" s="112">
        <f>C77/C90</f>
        <v>0.30000989511181475</v>
      </c>
    </row>
    <row r="78" spans="2:5" x14ac:dyDescent="0.25">
      <c r="B78" s="106" t="s">
        <v>15</v>
      </c>
      <c r="C78" s="108">
        <f>SUM(C79:C82)</f>
        <v>3523.2999999999997</v>
      </c>
      <c r="D78" s="2"/>
      <c r="E78" s="112">
        <f>C78/C90</f>
        <v>0.34863447456956259</v>
      </c>
    </row>
    <row r="79" spans="2:5" x14ac:dyDescent="0.25">
      <c r="B79" s="27" t="s">
        <v>75</v>
      </c>
      <c r="C79" s="3">
        <v>732</v>
      </c>
      <c r="D79" s="2"/>
      <c r="E79" s="28"/>
    </row>
    <row r="80" spans="2:5" x14ac:dyDescent="0.25">
      <c r="B80" s="27" t="s">
        <v>81</v>
      </c>
      <c r="C80" s="3">
        <v>2337.1</v>
      </c>
      <c r="D80" s="2"/>
      <c r="E80" s="28"/>
    </row>
    <row r="81" spans="2:5" x14ac:dyDescent="0.25">
      <c r="B81" s="27" t="s">
        <v>76</v>
      </c>
      <c r="C81" s="3">
        <v>246.6</v>
      </c>
      <c r="D81" s="2"/>
      <c r="E81" s="28"/>
    </row>
    <row r="82" spans="2:5" x14ac:dyDescent="0.25">
      <c r="B82" s="27" t="s">
        <v>77</v>
      </c>
      <c r="C82" s="3">
        <v>207.6</v>
      </c>
      <c r="D82" s="2"/>
      <c r="E82" s="28"/>
    </row>
    <row r="83" spans="2:5" x14ac:dyDescent="0.25">
      <c r="B83" s="106" t="s">
        <v>16</v>
      </c>
      <c r="C83" s="108">
        <f>SUM(C84:C86)</f>
        <v>896.3</v>
      </c>
      <c r="D83" s="2"/>
      <c r="E83" s="112">
        <f>C83/C90</f>
        <v>8.8689887195725306E-2</v>
      </c>
    </row>
    <row r="84" spans="2:5" x14ac:dyDescent="0.25">
      <c r="B84" s="107" t="s">
        <v>78</v>
      </c>
      <c r="C84" s="3">
        <v>73.3</v>
      </c>
      <c r="D84" s="2"/>
      <c r="E84" s="28"/>
    </row>
    <row r="85" spans="2:5" x14ac:dyDescent="0.25">
      <c r="B85" s="107" t="s">
        <v>79</v>
      </c>
      <c r="C85" s="3">
        <v>319</v>
      </c>
      <c r="D85" s="2"/>
      <c r="E85" s="28"/>
    </row>
    <row r="86" spans="2:5" x14ac:dyDescent="0.25">
      <c r="B86" s="107" t="s">
        <v>80</v>
      </c>
      <c r="C86" s="3">
        <v>504</v>
      </c>
      <c r="D86" s="2"/>
      <c r="E86" s="28"/>
    </row>
    <row r="87" spans="2:5" x14ac:dyDescent="0.25">
      <c r="B87" s="106" t="s">
        <v>74</v>
      </c>
      <c r="C87" s="108">
        <f>SUM(C88:C89)</f>
        <v>2654.5</v>
      </c>
      <c r="D87" s="2"/>
      <c r="E87" s="112">
        <f>C87/C90</f>
        <v>0.26266574312289731</v>
      </c>
    </row>
    <row r="88" spans="2:5" x14ac:dyDescent="0.25">
      <c r="B88" s="102" t="s">
        <v>17</v>
      </c>
      <c r="C88" s="103">
        <v>2256.6999999999998</v>
      </c>
      <c r="D88" s="104"/>
      <c r="E88" s="105"/>
    </row>
    <row r="89" spans="2:5" x14ac:dyDescent="0.25">
      <c r="B89" s="102" t="s">
        <v>73</v>
      </c>
      <c r="C89" s="103">
        <v>397.8</v>
      </c>
      <c r="D89" s="104"/>
      <c r="E89" s="105"/>
    </row>
    <row r="90" spans="2:5" ht="15.75" thickBot="1" x14ac:dyDescent="0.3">
      <c r="B90" s="109" t="s">
        <v>18</v>
      </c>
      <c r="C90" s="110">
        <f>C87+C83+C78+C77</f>
        <v>10106</v>
      </c>
      <c r="D90" s="111"/>
      <c r="E90" s="113">
        <f>E87+E83+E78+E77</f>
        <v>0.99999999999999989</v>
      </c>
    </row>
  </sheetData>
  <mergeCells count="11">
    <mergeCell ref="B66:B67"/>
    <mergeCell ref="B8:B10"/>
    <mergeCell ref="F25:G25"/>
    <mergeCell ref="B30:C30"/>
    <mergeCell ref="B43:B44"/>
    <mergeCell ref="B26:B29"/>
    <mergeCell ref="C18:C19"/>
    <mergeCell ref="D18:D19"/>
    <mergeCell ref="E18:E19"/>
    <mergeCell ref="F55:G55"/>
    <mergeCell ref="B56:B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Harčarík Marek, Ing. arch.</dc:creator>
  <cp:lastModifiedBy>SUPERMAKAC</cp:lastModifiedBy>
  <dcterms:created xsi:type="dcterms:W3CDTF">2021-08-12T09:32:58Z</dcterms:created>
  <dcterms:modified xsi:type="dcterms:W3CDTF">2022-05-16T07:02:51Z</dcterms:modified>
</cp:coreProperties>
</file>